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0" windowWidth="118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Лист1!$A$1:$H$41</definedName>
  </definedNames>
  <calcPr calcId="125725"/>
</workbook>
</file>

<file path=xl/calcChain.xml><?xml version="1.0" encoding="utf-8"?>
<calcChain xmlns="http://schemas.openxmlformats.org/spreadsheetml/2006/main">
  <c r="E22" i="1"/>
  <c r="E30"/>
  <c r="E29"/>
  <c r="E28"/>
  <c r="E27"/>
  <c r="E26"/>
  <c r="E25"/>
  <c r="E24"/>
  <c r="E23"/>
  <c r="D30" l="1"/>
  <c r="G30" s="1"/>
  <c r="D29"/>
  <c r="G29" s="1"/>
  <c r="D28"/>
  <c r="G28" s="1"/>
  <c r="D27"/>
  <c r="D26"/>
  <c r="G26" s="1"/>
  <c r="D25"/>
  <c r="D24"/>
  <c r="D23"/>
  <c r="G23" s="1"/>
  <c r="D22"/>
  <c r="G22" s="1"/>
  <c r="G27"/>
  <c r="G25"/>
  <c r="G24"/>
  <c r="H31" l="1"/>
  <c r="H32" l="1"/>
  <c r="H33"/>
</calcChain>
</file>

<file path=xl/sharedStrings.xml><?xml version="1.0" encoding="utf-8"?>
<sst xmlns="http://schemas.openxmlformats.org/spreadsheetml/2006/main" count="57" uniqueCount="56">
  <si>
    <r>
      <rPr>
        <sz val="10"/>
        <rFont val="Times New Roman"/>
        <family val="1"/>
        <charset val="204"/>
      </rPr>
      <t>Расчет стоимости</t>
    </r>
  </si>
  <si>
    <r>
      <rPr>
        <sz val="10"/>
        <rFont val="Times New Roman"/>
        <family val="1"/>
        <charset val="204"/>
      </rPr>
      <t>коэффициент</t>
    </r>
  </si>
  <si>
    <r>
      <rPr>
        <sz val="10"/>
        <rFont val="Times New Roman"/>
        <family val="1"/>
        <charset val="204"/>
      </rPr>
      <t>где</t>
    </r>
  </si>
  <si>
    <r>
      <rPr>
        <sz val="10"/>
        <rFont val="Times New Roman"/>
        <family val="1"/>
        <charset val="204"/>
      </rPr>
      <t>данные Росстата</t>
    </r>
  </si>
  <si>
    <t>№ п/п</t>
  </si>
  <si>
    <t>Наименование работ, обоснование</t>
  </si>
  <si>
    <t>Обоснование</t>
  </si>
  <si>
    <t>Стоимость, тыс. руб.</t>
  </si>
  <si>
    <r>
      <rPr>
        <i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>=(a+bх)х К</t>
    </r>
    <r>
      <rPr>
        <sz val="6"/>
        <rFont val="Times New Roman"/>
        <family val="1"/>
        <charset val="204"/>
      </rPr>
      <t>1</t>
    </r>
  </si>
  <si>
    <t>С - базовая цена градостроительной документации в текущих ценах.</t>
  </si>
  <si>
    <t>"а" и "b" - постоянные величины для определенного интервала натурального показателя</t>
  </si>
  <si>
    <r>
      <t>К</t>
    </r>
    <r>
      <rPr>
        <sz val="6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коэффициент, отражающий инфляционные процессы на момент определения базовой цены разработки градостроительной документации</t>
    </r>
  </si>
  <si>
    <t>Формула для расчета базовой цены:</t>
  </si>
  <si>
    <t>СБЦ, п 2.1</t>
  </si>
  <si>
    <t>Определение стоимости корректуры отдельных частей схемы территориального планирования:</t>
  </si>
  <si>
    <t>Наименование части градостроительной документации</t>
  </si>
  <si>
    <t>экономическая часть</t>
  </si>
  <si>
    <t>юридическая и социологическая</t>
  </si>
  <si>
    <t>транспорт</t>
  </si>
  <si>
    <t>комплексная оценка территории (руководство, координация, организация)</t>
  </si>
  <si>
    <t>инженерные решения по подготовке территории</t>
  </si>
  <si>
    <t>архитектурно-планировочная часть</t>
  </si>
  <si>
    <t>охрана оздоровление окружающей среды</t>
  </si>
  <si>
    <t>инженерное оборудование</t>
  </si>
  <si>
    <t>безопасность (включая инженерную эащиту от ОПТП)</t>
  </si>
  <si>
    <t>Относительная стоимость разработки части градостроительной документации (табл. 9, СБЦ)</t>
  </si>
  <si>
    <t>Объем требуемой корректировки</t>
  </si>
  <si>
    <t>НДС 18%, тыс. руб.</t>
  </si>
  <si>
    <t>ВСЕГО стоимость работ с НДС 18%, тыс. руб.</t>
  </si>
  <si>
    <t>*Расчет стоимости внесения изменений в схему территориального планирования проведен в соответствии с Государственным сметным нормативом «Справочник базовых цен на проектные работы в строительстве «территориальное планирование и планировка территорий», утв. Приказом Минрегиона РФ от 28.02.2010 г. № 260 (далее- СБЦ).</t>
  </si>
  <si>
    <t>Всего стоимость работ:</t>
  </si>
  <si>
    <t>х - натуральный показатель (территория тыс. кв. км )</t>
  </si>
  <si>
    <t xml:space="preserve">Расчет стоимости работ </t>
  </si>
  <si>
    <t>а=1321,38</t>
  </si>
  <si>
    <t>b=21,73</t>
  </si>
  <si>
    <t>b=2,78</t>
  </si>
  <si>
    <t>Письмо Мим региона РФ от 07.06.2013 г. №9912-СД/10</t>
  </si>
  <si>
    <r>
      <t>К</t>
    </r>
    <r>
      <rPr>
        <sz val="6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=3,60</t>
    </r>
  </si>
  <si>
    <t>Базовая стоимость документации, в ценах 2014 г. тыс. руб.</t>
  </si>
  <si>
    <t>С=(1321,38+21,73*2,8)*3,60=</t>
  </si>
  <si>
    <r>
      <t xml:space="preserve">Итого </t>
    </r>
    <r>
      <rPr>
        <sz val="10"/>
        <color theme="1"/>
        <rFont val="Times New Roman"/>
        <family val="1"/>
        <charset val="204"/>
      </rPr>
      <t>стоимость корректуры отдельных разделов схемы территориального планирования тыс. руб.</t>
    </r>
  </si>
  <si>
    <t xml:space="preserve">«Внесение изменений в схему территориального планирования </t>
  </si>
  <si>
    <t>Урупского муниципального района Карачаево-Черкесской Республики»</t>
  </si>
  <si>
    <r>
      <rPr>
        <b/>
        <sz val="10"/>
        <rFont val="Times New Roman"/>
        <family val="1"/>
        <charset val="204"/>
      </rPr>
      <t>Базовая стоимость схемы территориального планирования</t>
    </r>
  </si>
  <si>
    <t>доля от базовой цены %</t>
  </si>
  <si>
    <t>доля от базовой цены тыс. руб.</t>
  </si>
  <si>
    <t>степень коррект. раздела %</t>
  </si>
  <si>
    <t>степень коррект. раздела тыс. руб.</t>
  </si>
  <si>
    <t>определяемые по таблице №1 сборника базовых цен в зависимости от площади территории, тыс.кв.км</t>
  </si>
  <si>
    <t>СБЦ, таблица 1</t>
  </si>
  <si>
    <t xml:space="preserve">Приложение 4
к документации о проведении открытого конкурса на право заключения контракта
</t>
  </si>
  <si>
    <t>Пятьсот тысяч восемьсот рублей</t>
  </si>
  <si>
    <t>в. т.ч. НДС 18% семьдесят шесть тысяч четыреста рублей</t>
  </si>
  <si>
    <t xml:space="preserve">Составил:    </t>
  </si>
  <si>
    <t xml:space="preserve">Директор МУП " ХОАиГ" </t>
  </si>
  <si>
    <t>Е. В. Миролюбов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</si>
</sst>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top" wrapText="1" indent="2"/>
    </xf>
    <xf numFmtId="0" fontId="4" fillId="0" borderId="13" xfId="0" applyFont="1" applyBorder="1" applyAlignment="1">
      <alignment horizontal="left" indent="2"/>
    </xf>
    <xf numFmtId="0" fontId="4" fillId="0" borderId="3" xfId="0" applyFont="1" applyBorder="1"/>
    <xf numFmtId="0" fontId="4" fillId="0" borderId="10" xfId="0" applyFont="1" applyBorder="1"/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4" fillId="0" borderId="14" xfId="0" applyFont="1" applyBorder="1"/>
    <xf numFmtId="0" fontId="4" fillId="0" borderId="4" xfId="0" applyFont="1" applyBorder="1"/>
    <xf numFmtId="0" fontId="1" fillId="0" borderId="5" xfId="0" applyFont="1" applyBorder="1" applyAlignment="1">
      <alignment horizontal="left" vertical="top" wrapText="1" indent="2"/>
    </xf>
    <xf numFmtId="0" fontId="1" fillId="0" borderId="8" xfId="0" applyFont="1" applyBorder="1" applyAlignment="1">
      <alignment horizontal="left" vertical="top" indent="10"/>
    </xf>
    <xf numFmtId="3" fontId="4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5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5" fillId="0" borderId="13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top" wrapText="1" indent="2"/>
    </xf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" fontId="4" fillId="0" borderId="1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 indent="2"/>
    </xf>
    <xf numFmtId="0" fontId="5" fillId="0" borderId="7" xfId="0" applyFont="1" applyBorder="1" applyAlignment="1">
      <alignment horizontal="left" indent="2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view="pageBreakPreview" topLeftCell="A28" zoomScale="60" zoomScaleNormal="90" workbookViewId="0">
      <selection activeCell="C14" sqref="C14:D15"/>
    </sheetView>
  </sheetViews>
  <sheetFormatPr defaultColWidth="9.140625" defaultRowHeight="12.75"/>
  <cols>
    <col min="1" max="1" width="13.140625" style="1" customWidth="1"/>
    <col min="2" max="2" width="31.5703125" style="1" customWidth="1"/>
    <col min="3" max="3" width="11.140625" style="1" customWidth="1"/>
    <col min="4" max="4" width="10.28515625" style="1" customWidth="1"/>
    <col min="5" max="5" width="7.7109375" style="1" customWidth="1"/>
    <col min="6" max="6" width="6.42578125" style="1" customWidth="1"/>
    <col min="7" max="7" width="12.42578125" style="1" customWidth="1"/>
    <col min="8" max="8" width="16.42578125" style="1" customWidth="1"/>
    <col min="9" max="16384" width="9.140625" style="1"/>
  </cols>
  <sheetData>
    <row r="1" spans="1:17" ht="47.25" customHeight="1">
      <c r="D1" s="48" t="s">
        <v>50</v>
      </c>
      <c r="E1" s="48"/>
      <c r="F1" s="48"/>
      <c r="G1" s="48"/>
      <c r="H1" s="48"/>
    </row>
    <row r="2" spans="1:17" ht="14.25">
      <c r="A2" s="50" t="s">
        <v>32</v>
      </c>
      <c r="B2" s="50"/>
      <c r="C2" s="50"/>
      <c r="D2" s="50"/>
      <c r="E2" s="50"/>
      <c r="F2" s="50"/>
      <c r="G2" s="50"/>
      <c r="H2" s="50"/>
    </row>
    <row r="3" spans="1:17" ht="15" customHeight="1">
      <c r="A3" s="51"/>
      <c r="B3" s="51"/>
      <c r="C3" s="51"/>
      <c r="D3" s="51"/>
      <c r="E3" s="51"/>
      <c r="F3" s="51"/>
      <c r="G3" s="51"/>
      <c r="H3" s="51"/>
    </row>
    <row r="4" spans="1:17">
      <c r="A4" s="52" t="s">
        <v>41</v>
      </c>
      <c r="B4" s="52"/>
      <c r="C4" s="52"/>
      <c r="D4" s="52"/>
      <c r="E4" s="52"/>
      <c r="F4" s="52"/>
      <c r="G4" s="52"/>
      <c r="H4" s="52"/>
      <c r="J4" s="52"/>
      <c r="K4" s="52"/>
      <c r="L4" s="52"/>
      <c r="M4" s="52"/>
      <c r="N4" s="52"/>
      <c r="O4" s="52"/>
      <c r="P4" s="52"/>
      <c r="Q4" s="52"/>
    </row>
    <row r="5" spans="1:17">
      <c r="A5" s="52" t="s">
        <v>42</v>
      </c>
      <c r="B5" s="53"/>
      <c r="C5" s="53"/>
      <c r="D5" s="53"/>
      <c r="E5" s="53"/>
      <c r="F5" s="53"/>
      <c r="G5" s="53"/>
      <c r="H5" s="53"/>
      <c r="J5" s="53"/>
      <c r="K5" s="53"/>
      <c r="L5" s="53"/>
      <c r="M5" s="53"/>
      <c r="N5" s="53"/>
      <c r="O5" s="53"/>
      <c r="P5" s="53"/>
      <c r="Q5" s="53"/>
    </row>
    <row r="6" spans="1:17">
      <c r="A6" s="52"/>
      <c r="B6" s="52"/>
      <c r="C6" s="52"/>
      <c r="D6" s="52"/>
      <c r="E6" s="52"/>
      <c r="F6" s="52"/>
      <c r="G6" s="52"/>
      <c r="H6" s="52"/>
      <c r="J6" s="52"/>
      <c r="K6" s="52"/>
      <c r="L6" s="52"/>
      <c r="M6" s="52"/>
      <c r="N6" s="52"/>
      <c r="O6" s="52"/>
      <c r="P6" s="52"/>
      <c r="Q6" s="52"/>
    </row>
    <row r="7" spans="1:17" ht="15" customHeight="1">
      <c r="A7" s="44" t="s">
        <v>4</v>
      </c>
      <c r="B7" s="44" t="s">
        <v>5</v>
      </c>
      <c r="C7" s="55" t="s">
        <v>6</v>
      </c>
      <c r="D7" s="56"/>
      <c r="E7" s="73" t="s">
        <v>0</v>
      </c>
      <c r="F7" s="73"/>
      <c r="G7" s="73"/>
      <c r="H7" s="44" t="s">
        <v>7</v>
      </c>
    </row>
    <row r="8" spans="1:17" ht="25.5">
      <c r="A8" s="54"/>
      <c r="B8" s="49"/>
      <c r="C8" s="57"/>
      <c r="D8" s="58"/>
      <c r="E8" s="63" t="s">
        <v>1</v>
      </c>
      <c r="F8" s="64"/>
      <c r="G8" s="6" t="s">
        <v>7</v>
      </c>
      <c r="H8" s="49"/>
    </row>
    <row r="9" spans="1:17">
      <c r="A9" s="31">
        <v>1</v>
      </c>
      <c r="B9" s="74" t="s">
        <v>43</v>
      </c>
      <c r="C9" s="74"/>
      <c r="D9" s="74"/>
      <c r="E9" s="74"/>
      <c r="F9" s="74"/>
      <c r="G9" s="74"/>
      <c r="H9" s="75"/>
    </row>
    <row r="10" spans="1:17" ht="25.5">
      <c r="A10" s="5"/>
      <c r="B10" s="15" t="s">
        <v>12</v>
      </c>
      <c r="C10" s="59" t="s">
        <v>13</v>
      </c>
      <c r="D10" s="60"/>
      <c r="E10" s="69"/>
      <c r="F10" s="70"/>
      <c r="G10" s="34"/>
      <c r="H10" s="34"/>
    </row>
    <row r="11" spans="1:17">
      <c r="A11" s="5"/>
      <c r="B11" s="16" t="s">
        <v>8</v>
      </c>
      <c r="C11" s="71"/>
      <c r="D11" s="72"/>
      <c r="E11" s="71"/>
      <c r="F11" s="72"/>
      <c r="G11" s="34"/>
      <c r="H11" s="34"/>
    </row>
    <row r="12" spans="1:17">
      <c r="A12" s="5"/>
      <c r="B12" s="8" t="s">
        <v>2</v>
      </c>
      <c r="C12" s="71"/>
      <c r="D12" s="72"/>
      <c r="E12" s="71"/>
      <c r="F12" s="72"/>
      <c r="G12" s="34"/>
      <c r="H12" s="34"/>
    </row>
    <row r="13" spans="1:17" ht="38.25">
      <c r="A13" s="5"/>
      <c r="B13" s="7" t="s">
        <v>9</v>
      </c>
      <c r="C13" s="76"/>
      <c r="D13" s="77"/>
      <c r="E13" s="71"/>
      <c r="F13" s="72"/>
      <c r="G13" s="34"/>
      <c r="H13" s="34"/>
    </row>
    <row r="14" spans="1:17" ht="38.25">
      <c r="A14" s="5"/>
      <c r="B14" s="3" t="s">
        <v>10</v>
      </c>
      <c r="C14" s="59" t="s">
        <v>49</v>
      </c>
      <c r="D14" s="60"/>
      <c r="E14" s="67" t="s">
        <v>33</v>
      </c>
      <c r="F14" s="67"/>
      <c r="G14" s="34"/>
      <c r="H14" s="34"/>
    </row>
    <row r="15" spans="1:17" ht="51">
      <c r="A15" s="5"/>
      <c r="B15" s="27" t="s">
        <v>48</v>
      </c>
      <c r="C15" s="61"/>
      <c r="D15" s="62"/>
      <c r="E15" s="67" t="s">
        <v>34</v>
      </c>
      <c r="F15" s="67"/>
      <c r="G15" s="34"/>
      <c r="H15" s="34"/>
    </row>
    <row r="16" spans="1:17" ht="25.5">
      <c r="A16" s="5"/>
      <c r="B16" s="2" t="s">
        <v>31</v>
      </c>
      <c r="C16" s="63" t="s">
        <v>3</v>
      </c>
      <c r="D16" s="64"/>
      <c r="E16" s="67" t="s">
        <v>35</v>
      </c>
      <c r="F16" s="67"/>
      <c r="G16" s="34"/>
      <c r="H16" s="34"/>
    </row>
    <row r="17" spans="1:9" ht="76.5" customHeight="1">
      <c r="A17" s="5"/>
      <c r="B17" s="2" t="s">
        <v>11</v>
      </c>
      <c r="C17" s="65" t="s">
        <v>36</v>
      </c>
      <c r="D17" s="66"/>
      <c r="E17" s="67" t="s">
        <v>37</v>
      </c>
      <c r="F17" s="67"/>
      <c r="G17" s="34"/>
      <c r="H17" s="34"/>
    </row>
    <row r="18" spans="1:9" ht="25.5">
      <c r="A18" s="4"/>
      <c r="B18" s="20" t="s">
        <v>38</v>
      </c>
      <c r="C18" s="68" t="s">
        <v>39</v>
      </c>
      <c r="D18" s="68"/>
      <c r="E18" s="67"/>
      <c r="F18" s="67"/>
      <c r="G18" s="67"/>
      <c r="H18" s="18">
        <v>4974.6000000000004</v>
      </c>
    </row>
    <row r="19" spans="1:9">
      <c r="A19" s="32">
        <v>2</v>
      </c>
      <c r="B19" s="24" t="s">
        <v>14</v>
      </c>
      <c r="C19" s="13"/>
      <c r="D19" s="13"/>
      <c r="E19" s="13"/>
      <c r="F19" s="13"/>
      <c r="G19" s="13"/>
      <c r="H19" s="14"/>
    </row>
    <row r="20" spans="1:9" ht="66.75" customHeight="1">
      <c r="A20" s="10"/>
      <c r="B20" s="44" t="s">
        <v>15</v>
      </c>
      <c r="C20" s="43" t="s">
        <v>25</v>
      </c>
      <c r="D20" s="43"/>
      <c r="E20" s="43" t="s">
        <v>26</v>
      </c>
      <c r="F20" s="43"/>
      <c r="G20" s="43"/>
      <c r="H20" s="33"/>
    </row>
    <row r="21" spans="1:9" ht="66.75" customHeight="1">
      <c r="A21" s="10"/>
      <c r="B21" s="43"/>
      <c r="C21" s="23" t="s">
        <v>44</v>
      </c>
      <c r="D21" s="23" t="s">
        <v>45</v>
      </c>
      <c r="E21" s="45" t="s">
        <v>46</v>
      </c>
      <c r="F21" s="46"/>
      <c r="G21" s="23" t="s">
        <v>47</v>
      </c>
      <c r="H21" s="33"/>
    </row>
    <row r="22" spans="1:9" ht="38.25">
      <c r="A22" s="10"/>
      <c r="B22" s="11" t="s">
        <v>19</v>
      </c>
      <c r="C22" s="25">
        <v>5</v>
      </c>
      <c r="D22" s="25">
        <f>H18*C22%</f>
        <v>248.73000000000002</v>
      </c>
      <c r="E22" s="41">
        <f>36/1.94</f>
        <v>18.556701030927837</v>
      </c>
      <c r="F22" s="42"/>
      <c r="G22" s="25">
        <f t="shared" ref="G22:G30" si="0">D22*E22%</f>
        <v>46.156082474226807</v>
      </c>
      <c r="H22" s="33"/>
    </row>
    <row r="23" spans="1:9" ht="25.5">
      <c r="A23" s="10"/>
      <c r="B23" s="11" t="s">
        <v>20</v>
      </c>
      <c r="C23" s="25">
        <v>10</v>
      </c>
      <c r="D23" s="25">
        <f>H18*C23%</f>
        <v>497.46000000000004</v>
      </c>
      <c r="E23" s="41">
        <f>9/1.94</f>
        <v>4.6391752577319592</v>
      </c>
      <c r="F23" s="42"/>
      <c r="G23" s="25">
        <f t="shared" si="0"/>
        <v>23.078041237113403</v>
      </c>
      <c r="H23" s="33"/>
      <c r="I23" s="21"/>
    </row>
    <row r="24" spans="1:9">
      <c r="A24" s="10"/>
      <c r="B24" s="11" t="s">
        <v>21</v>
      </c>
      <c r="C24" s="25">
        <v>13</v>
      </c>
      <c r="D24" s="25">
        <f>H18*C24%</f>
        <v>646.69800000000009</v>
      </c>
      <c r="E24" s="41">
        <f>10/1.94</f>
        <v>5.1546391752577323</v>
      </c>
      <c r="F24" s="42"/>
      <c r="G24" s="25">
        <f t="shared" si="0"/>
        <v>33.334948453608256</v>
      </c>
      <c r="H24" s="33"/>
      <c r="I24" s="29"/>
    </row>
    <row r="25" spans="1:9">
      <c r="A25" s="10"/>
      <c r="B25" s="11" t="s">
        <v>16</v>
      </c>
      <c r="C25" s="25">
        <v>28</v>
      </c>
      <c r="D25" s="25">
        <f>H18*C25%</f>
        <v>1392.8880000000001</v>
      </c>
      <c r="E25" s="41">
        <f>15/1.94</f>
        <v>7.731958762886598</v>
      </c>
      <c r="F25" s="42"/>
      <c r="G25" s="25">
        <f t="shared" si="0"/>
        <v>107.69752577319589</v>
      </c>
      <c r="H25" s="33"/>
      <c r="I25" s="30"/>
    </row>
    <row r="26" spans="1:9">
      <c r="A26" s="10"/>
      <c r="B26" s="11" t="s">
        <v>17</v>
      </c>
      <c r="C26" s="25">
        <v>3</v>
      </c>
      <c r="D26" s="25">
        <f>H18*C26%</f>
        <v>149.238</v>
      </c>
      <c r="E26" s="41">
        <f>10/1.94</f>
        <v>5.1546391752577323</v>
      </c>
      <c r="F26" s="42"/>
      <c r="G26" s="25">
        <f t="shared" si="0"/>
        <v>7.6926804123711348</v>
      </c>
      <c r="H26" s="33"/>
      <c r="I26" s="29"/>
    </row>
    <row r="27" spans="1:9" ht="25.5">
      <c r="A27" s="10"/>
      <c r="B27" s="11" t="s">
        <v>22</v>
      </c>
      <c r="C27" s="25">
        <v>15</v>
      </c>
      <c r="D27" s="25">
        <f>H18*C27%</f>
        <v>746.19</v>
      </c>
      <c r="E27" s="41">
        <f>35/1.94</f>
        <v>18.041237113402062</v>
      </c>
      <c r="F27" s="42"/>
      <c r="G27" s="25">
        <f t="shared" si="0"/>
        <v>134.62190721649486</v>
      </c>
      <c r="H27" s="33"/>
      <c r="I27" s="29"/>
    </row>
    <row r="28" spans="1:9">
      <c r="A28" s="10"/>
      <c r="B28" s="11" t="s">
        <v>18</v>
      </c>
      <c r="C28" s="25">
        <v>5</v>
      </c>
      <c r="D28" s="25">
        <f>H18*C28%</f>
        <v>248.73000000000002</v>
      </c>
      <c r="E28" s="41">
        <f>14/1.94</f>
        <v>7.2164948453608249</v>
      </c>
      <c r="F28" s="42"/>
      <c r="G28" s="25">
        <f t="shared" si="0"/>
        <v>17.949587628865981</v>
      </c>
      <c r="H28" s="33"/>
    </row>
    <row r="29" spans="1:9">
      <c r="A29" s="10"/>
      <c r="B29" s="11" t="s">
        <v>23</v>
      </c>
      <c r="C29" s="25">
        <v>15</v>
      </c>
      <c r="D29" s="25">
        <f>H18*C29%</f>
        <v>746.19</v>
      </c>
      <c r="E29" s="41">
        <f>10/1.94</f>
        <v>5.1546391752577323</v>
      </c>
      <c r="F29" s="42"/>
      <c r="G29" s="25">
        <f t="shared" si="0"/>
        <v>38.463402061855675</v>
      </c>
      <c r="H29" s="33"/>
    </row>
    <row r="30" spans="1:9" ht="25.5">
      <c r="A30" s="10"/>
      <c r="B30" s="12" t="s">
        <v>24</v>
      </c>
      <c r="C30" s="26">
        <v>6</v>
      </c>
      <c r="D30" s="25">
        <f>H18*C30%</f>
        <v>298.476</v>
      </c>
      <c r="E30" s="41">
        <f>10/1.94</f>
        <v>5.1546391752577323</v>
      </c>
      <c r="F30" s="42"/>
      <c r="G30" s="25">
        <f t="shared" si="0"/>
        <v>15.38536082474227</v>
      </c>
      <c r="H30" s="33"/>
    </row>
    <row r="31" spans="1:9" ht="25.5" customHeight="1">
      <c r="A31" s="9"/>
      <c r="B31" s="47" t="s">
        <v>40</v>
      </c>
      <c r="C31" s="47"/>
      <c r="D31" s="47"/>
      <c r="E31" s="47"/>
      <c r="F31" s="47"/>
      <c r="G31" s="47"/>
      <c r="H31" s="19">
        <f>(SUM(G22:G30))</f>
        <v>424.37953608247432</v>
      </c>
    </row>
    <row r="32" spans="1:9" s="21" customFormat="1">
      <c r="A32" s="37" t="s">
        <v>27</v>
      </c>
      <c r="B32" s="38"/>
      <c r="C32" s="38"/>
      <c r="D32" s="38"/>
      <c r="E32" s="38"/>
      <c r="F32" s="38"/>
      <c r="G32" s="39"/>
      <c r="H32" s="28">
        <f>H31*0.18</f>
        <v>76.38831649484537</v>
      </c>
    </row>
    <row r="33" spans="1:8" s="21" customFormat="1">
      <c r="A33" s="40" t="s">
        <v>28</v>
      </c>
      <c r="B33" s="40"/>
      <c r="C33" s="40"/>
      <c r="D33" s="40"/>
      <c r="E33" s="40"/>
      <c r="F33" s="40"/>
      <c r="G33" s="40"/>
      <c r="H33" s="28">
        <f>H31+H32</f>
        <v>500.76785257731967</v>
      </c>
    </row>
    <row r="34" spans="1:8" s="21" customFormat="1" ht="43.5" customHeight="1">
      <c r="A34" s="36" t="s">
        <v>29</v>
      </c>
      <c r="B34" s="36"/>
      <c r="C34" s="36"/>
      <c r="D34" s="36"/>
      <c r="E34" s="36"/>
      <c r="F34" s="36"/>
      <c r="G34" s="36"/>
      <c r="H34" s="36"/>
    </row>
    <row r="35" spans="1:8" s="21" customFormat="1"/>
    <row r="36" spans="1:8" s="21" customFormat="1">
      <c r="A36" s="22" t="s">
        <v>30</v>
      </c>
    </row>
    <row r="37" spans="1:8" s="21" customFormat="1">
      <c r="A37" s="35" t="s">
        <v>51</v>
      </c>
      <c r="B37" s="35"/>
      <c r="C37" s="35"/>
      <c r="D37" s="35"/>
      <c r="E37" s="35"/>
      <c r="F37" s="35"/>
      <c r="G37" s="35"/>
    </row>
    <row r="38" spans="1:8" s="21" customFormat="1">
      <c r="A38" s="22" t="s">
        <v>52</v>
      </c>
    </row>
    <row r="39" spans="1:8">
      <c r="G39" s="17"/>
    </row>
    <row r="40" spans="1:8">
      <c r="B40" s="1" t="s">
        <v>53</v>
      </c>
    </row>
    <row r="41" spans="1:8">
      <c r="B41" s="1" t="s">
        <v>54</v>
      </c>
      <c r="E41" s="51" t="s">
        <v>55</v>
      </c>
      <c r="F41" s="51"/>
      <c r="G41" s="51"/>
    </row>
  </sheetData>
  <mergeCells count="48">
    <mergeCell ref="E41:G41"/>
    <mergeCell ref="E14:F14"/>
    <mergeCell ref="E17:F17"/>
    <mergeCell ref="C18:G18"/>
    <mergeCell ref="J4:Q4"/>
    <mergeCell ref="J5:Q5"/>
    <mergeCell ref="J6:Q6"/>
    <mergeCell ref="E15:F15"/>
    <mergeCell ref="E16:F16"/>
    <mergeCell ref="E8:F8"/>
    <mergeCell ref="E10:F13"/>
    <mergeCell ref="E7:G7"/>
    <mergeCell ref="B9:H9"/>
    <mergeCell ref="C11:D11"/>
    <mergeCell ref="C12:D12"/>
    <mergeCell ref="C13:D13"/>
    <mergeCell ref="D1:H1"/>
    <mergeCell ref="E22:F22"/>
    <mergeCell ref="E23:F23"/>
    <mergeCell ref="H7:H8"/>
    <mergeCell ref="A2:H2"/>
    <mergeCell ref="A3:H3"/>
    <mergeCell ref="A4:H4"/>
    <mergeCell ref="A5:H5"/>
    <mergeCell ref="A6:H6"/>
    <mergeCell ref="A7:A8"/>
    <mergeCell ref="B7:B8"/>
    <mergeCell ref="C7:D8"/>
    <mergeCell ref="C10:D10"/>
    <mergeCell ref="C14:D15"/>
    <mergeCell ref="C16:D16"/>
    <mergeCell ref="C17:D17"/>
    <mergeCell ref="C20:D20"/>
    <mergeCell ref="E20:G20"/>
    <mergeCell ref="B20:B21"/>
    <mergeCell ref="E21:F21"/>
    <mergeCell ref="B31:G31"/>
    <mergeCell ref="E24:F24"/>
    <mergeCell ref="E25:F25"/>
    <mergeCell ref="E26:F26"/>
    <mergeCell ref="E27:F27"/>
    <mergeCell ref="E28:F28"/>
    <mergeCell ref="E29:F29"/>
    <mergeCell ref="A37:G37"/>
    <mergeCell ref="A34:H34"/>
    <mergeCell ref="A32:G32"/>
    <mergeCell ref="A33:G33"/>
    <mergeCell ref="E30:F30"/>
  </mergeCells>
  <pageMargins left="0.25" right="0.25" top="0.75" bottom="0.75" header="0.3" footer="0.3"/>
  <pageSetup paperSize="9" scale="77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Администратор</cp:lastModifiedBy>
  <cp:lastPrinted>2014-06-02T07:50:04Z</cp:lastPrinted>
  <dcterms:created xsi:type="dcterms:W3CDTF">2014-03-05T17:29:26Z</dcterms:created>
  <dcterms:modified xsi:type="dcterms:W3CDTF">2014-06-02T08:33:30Z</dcterms:modified>
</cp:coreProperties>
</file>